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3395" windowHeight="36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06" i="1" l="1"/>
  <c r="E106" i="1" s="1"/>
  <c r="C106" i="1"/>
  <c r="E105" i="1"/>
  <c r="D105" i="1"/>
  <c r="C105" i="1"/>
  <c r="D104" i="1"/>
  <c r="E104" i="1" s="1"/>
  <c r="C104" i="1"/>
  <c r="D87" i="1" l="1"/>
  <c r="C87" i="1"/>
  <c r="B87" i="1"/>
  <c r="D86" i="1"/>
  <c r="C86" i="1"/>
  <c r="B86" i="1"/>
  <c r="D85" i="1"/>
  <c r="E85" i="1" s="1"/>
  <c r="C85" i="1"/>
  <c r="B85" i="1"/>
  <c r="E86" i="1" l="1"/>
  <c r="E87" i="1"/>
  <c r="D44" i="1"/>
  <c r="E44" i="1" s="1"/>
  <c r="C44" i="1"/>
  <c r="C42" i="1"/>
  <c r="D42" i="1"/>
  <c r="E42" i="1" s="1"/>
  <c r="D43" i="1"/>
  <c r="E43" i="1" s="1"/>
  <c r="C43" i="1"/>
  <c r="X29" i="1"/>
  <c r="X30" i="1" s="1"/>
  <c r="Y29" i="1"/>
  <c r="Y30" i="1" s="1"/>
  <c r="W29" i="1"/>
  <c r="W30" i="1" s="1"/>
  <c r="X28" i="1"/>
  <c r="Y28" i="1"/>
  <c r="W28" i="1"/>
  <c r="D23" i="1"/>
  <c r="E23" i="1" s="1"/>
  <c r="C23" i="1"/>
  <c r="D22" i="1"/>
  <c r="E22" i="1" s="1"/>
  <c r="C22" i="1"/>
  <c r="D21" i="1"/>
  <c r="E21" i="1" s="1"/>
  <c r="C21" i="1"/>
</calcChain>
</file>

<file path=xl/sharedStrings.xml><?xml version="1.0" encoding="utf-8"?>
<sst xmlns="http://schemas.openxmlformats.org/spreadsheetml/2006/main" count="175" uniqueCount="62">
  <si>
    <t>Homework 6</t>
  </si>
  <si>
    <t>a)</t>
  </si>
  <si>
    <t>b)</t>
  </si>
  <si>
    <t>P =</t>
  </si>
  <si>
    <t>Question 2</t>
  </si>
  <si>
    <t>Question 3</t>
  </si>
  <si>
    <t>[The Leaning Tower of Pisa…]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</si>
  <si>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</si>
  <si>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</si>
  <si>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</si>
  <si>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</si>
  <si>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</si>
  <si>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</si>
  <si>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</si>
  <si>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</si>
  <si>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</si>
  <si>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</si>
  <si>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</si>
  <si>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</si>
  <si>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</si>
  <si>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</si>
  <si>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</si>
  <si>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</si>
  <si>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</si>
  <si>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</si>
  <si>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[Many studies…]</t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</si>
  <si>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 xml:space="preserve">data321.dat </t>
    </r>
  </si>
  <si>
    <t>F =</t>
  </si>
  <si>
    <t>Q 3</t>
  </si>
  <si>
    <t>Q 4</t>
  </si>
  <si>
    <t>Q 5</t>
  </si>
  <si>
    <t>Q 9</t>
  </si>
  <si>
    <r>
      <t xml:space="preserve">Please send </t>
    </r>
    <r>
      <rPr>
        <b/>
        <u/>
        <sz val="26"/>
        <color theme="3"/>
        <rFont val="Calibri"/>
        <family val="2"/>
        <scheme val="minor"/>
      </rPr>
      <t>data158.dat</t>
    </r>
  </si>
  <si>
    <t>Q 10</t>
  </si>
  <si>
    <t>Group</t>
  </si>
  <si>
    <t>Control</t>
  </si>
  <si>
    <t>Questions with data sets</t>
  </si>
  <si>
    <t>Lowjump</t>
  </si>
  <si>
    <t>Highjump</t>
  </si>
  <si>
    <t>High Jump</t>
  </si>
  <si>
    <t>Low Jump</t>
  </si>
  <si>
    <t>n</t>
  </si>
  <si>
    <t>x-bar</t>
  </si>
  <si>
    <t>s</t>
  </si>
  <si>
    <t>s(x-bar)</t>
  </si>
  <si>
    <t xml:space="preserve">There </t>
  </si>
  <si>
    <t>is</t>
  </si>
  <si>
    <t>statistically significant…</t>
  </si>
  <si>
    <t>bihai</t>
  </si>
  <si>
    <t>red</t>
  </si>
  <si>
    <t>yellow</t>
  </si>
  <si>
    <t>H.bihai</t>
  </si>
  <si>
    <t>H. caribaea red</t>
  </si>
  <si>
    <t>H.caribea yellow</t>
  </si>
  <si>
    <t>Aluminum</t>
  </si>
  <si>
    <t>Clay</t>
  </si>
  <si>
    <t>Iron</t>
  </si>
  <si>
    <t xml:space="preserve">data258.dat -OK </t>
  </si>
  <si>
    <r>
      <t xml:space="preserve"> </t>
    </r>
    <r>
      <rPr>
        <b/>
        <u/>
        <sz val="26"/>
        <color theme="3"/>
        <rFont val="Calibri"/>
        <family val="2"/>
        <scheme val="minor"/>
      </rPr>
      <t>data159.dat  -OK</t>
    </r>
  </si>
  <si>
    <r>
      <t xml:space="preserve"> </t>
    </r>
    <r>
      <rPr>
        <b/>
        <u/>
        <sz val="26"/>
        <color theme="3"/>
        <rFont val="Calibri"/>
        <family val="2"/>
        <scheme val="minor"/>
      </rPr>
      <t xml:space="preserve">READING </t>
    </r>
    <r>
      <rPr>
        <b/>
        <sz val="26"/>
        <color theme="3"/>
        <rFont val="Calibri"/>
        <family val="2"/>
        <scheme val="minor"/>
      </rPr>
      <t>data set -OK</t>
    </r>
  </si>
  <si>
    <r>
      <rPr>
        <b/>
        <u/>
        <sz val="26"/>
        <color theme="3"/>
        <rFont val="Calibri"/>
        <family val="2"/>
        <scheme val="minor"/>
      </rPr>
      <t xml:space="preserve">READING </t>
    </r>
    <r>
      <rPr>
        <b/>
        <sz val="26"/>
        <color theme="3"/>
        <rFont val="Calibri"/>
        <family val="2"/>
        <scheme val="minor"/>
      </rPr>
      <t>data set -OK</t>
    </r>
  </si>
  <si>
    <r>
      <t xml:space="preserve"> </t>
    </r>
    <r>
      <rPr>
        <b/>
        <u/>
        <sz val="26"/>
        <color theme="3"/>
        <rFont val="Calibri"/>
        <family val="2"/>
        <scheme val="minor"/>
      </rPr>
      <t>data364.dat -OK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</si>
</sst>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3"/>
      <name val="Calibri"/>
      <family val="2"/>
      <scheme val="minor"/>
    </font>
    <font>
      <b/>
      <sz val="26"/>
      <color theme="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2" borderId="1" xfId="0" applyFill="1" applyBorder="1"/>
    <xf numFmtId="0" fontId="0" fillId="0" borderId="1" xfId="0" applyBorder="1"/>
    <xf numFmtId="165" fontId="0" fillId="2" borderId="1" xfId="0" applyNumberFormat="1" applyFill="1" applyBorder="1"/>
    <xf numFmtId="0" fontId="0" fillId="3" borderId="0" xfId="0" applyFill="1" applyAlignment="1">
      <alignment horizontal="right"/>
    </xf>
    <xf numFmtId="0" fontId="0" fillId="3" borderId="0" xfId="0" applyFill="1"/>
    <xf numFmtId="0" fontId="0" fillId="0" borderId="0" xfId="0" applyFill="1" applyBorder="1" applyAlignment="1"/>
    <xf numFmtId="0" fontId="0" fillId="0" borderId="2" xfId="0" applyFill="1" applyBorder="1" applyAlignment="1"/>
    <xf numFmtId="0" fontId="3" fillId="0" borderId="3" xfId="0" applyFont="1" applyFill="1" applyBorder="1" applyAlignment="1">
      <alignment horizontal="center"/>
    </xf>
    <xf numFmtId="0" fontId="4" fillId="5" borderId="0" xfId="0" applyFont="1" applyFill="1" applyAlignment="1">
      <alignment horizontal="left"/>
    </xf>
    <xf numFmtId="0" fontId="4" fillId="5" borderId="0" xfId="0" applyFont="1" applyFill="1"/>
    <xf numFmtId="0" fontId="0" fillId="5" borderId="0" xfId="0" applyFill="1"/>
    <xf numFmtId="0" fontId="0" fillId="6" borderId="0" xfId="0" applyFill="1"/>
    <xf numFmtId="0" fontId="0" fillId="5" borderId="0" xfId="0" applyFill="1" applyAlignment="1">
      <alignment horizontal="right"/>
    </xf>
    <xf numFmtId="0" fontId="0" fillId="2" borderId="0" xfId="0" applyFill="1"/>
    <xf numFmtId="0" fontId="0" fillId="4" borderId="0" xfId="0" applyFill="1"/>
    <xf numFmtId="0" fontId="0" fillId="7" borderId="0" xfId="0" applyFill="1"/>
    <xf numFmtId="166" fontId="0" fillId="2" borderId="1" xfId="0" applyNumberFormat="1" applyFill="1" applyBorder="1"/>
    <xf numFmtId="0" fontId="0" fillId="2" borderId="1" xfId="0" applyFill="1" applyBorder="1" applyAlignment="1">
      <alignment horizontal="center"/>
    </xf>
    <xf numFmtId="2" fontId="0" fillId="2" borderId="0" xfId="0" applyNumberFormat="1" applyFill="1"/>
    <xf numFmtId="165" fontId="0" fillId="0" borderId="0" xfId="0" applyNumberFormat="1" applyFill="1" applyBorder="1" applyAlignment="1"/>
    <xf numFmtId="0" fontId="5" fillId="0" borderId="0" xfId="0" applyFont="1" applyFill="1" applyAlignment="1">
      <alignment horizontal="left"/>
    </xf>
    <xf numFmtId="0" fontId="4" fillId="0" borderId="0" xfId="0" applyFont="1" applyFill="1"/>
    <xf numFmtId="0" fontId="0" fillId="0" borderId="0" xfId="0" applyFill="1"/>
    <xf numFmtId="0" fontId="0" fillId="0" borderId="0" xfId="0" applyFill="1" applyAlignment="1">
      <alignment horizontal="righ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56</xdr:row>
      <xdr:rowOff>171450</xdr:rowOff>
    </xdr:from>
    <xdr:to>
      <xdr:col>9</xdr:col>
      <xdr:colOff>28575</xdr:colOff>
      <xdr:row>62</xdr:row>
      <xdr:rowOff>0</xdr:rowOff>
    </xdr:to>
    <xdr:sp macro="" textlink="">
      <xdr:nvSpPr>
        <xdr:cNvPr id="2" name="TextBox 1"/>
        <xdr:cNvSpPr txBox="1"/>
      </xdr:nvSpPr>
      <xdr:spPr>
        <a:xfrm>
          <a:off x="342900" y="14287500"/>
          <a:ext cx="5553075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ANOVA was NOT significant for pre1, F(2, 63) = 1.13, p = 0.33 and pre2,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F(2, 60) = 0.11, p = 0.89.</a:t>
          </a:r>
          <a:endParaRPr lang="en-US" sz="1100"/>
        </a:p>
      </xdr:txBody>
    </xdr:sp>
    <xdr:clientData/>
  </xdr:twoCellAnchor>
  <xdr:twoCellAnchor>
    <xdr:from>
      <xdr:col>0</xdr:col>
      <xdr:colOff>0</xdr:colOff>
      <xdr:row>69</xdr:row>
      <xdr:rowOff>0</xdr:rowOff>
    </xdr:from>
    <xdr:to>
      <xdr:col>8</xdr:col>
      <xdr:colOff>295275</xdr:colOff>
      <xdr:row>74</xdr:row>
      <xdr:rowOff>19050</xdr:rowOff>
    </xdr:to>
    <xdr:sp macro="" textlink="">
      <xdr:nvSpPr>
        <xdr:cNvPr id="8" name="TextBox 7"/>
        <xdr:cNvSpPr txBox="1"/>
      </xdr:nvSpPr>
      <xdr:spPr>
        <a:xfrm>
          <a:off x="0" y="16906875"/>
          <a:ext cx="5553075" cy="971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ANOVA was significant for post1, F(2, 63) = 5.32, p = 0.007 , post2,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F(2, 60) = 8.41, p = 0.00058,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post3, F(2, 60) = 4.48, p = 0.015.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/>
            <a:t>For post 3, there was a significant different between  Basal and DRTA using  Tukey simultaneous comparison t-values (d.f. = 63, stat = 2.98)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"/>
  <sheetViews>
    <sheetView tabSelected="1" workbookViewId="0">
      <selection activeCell="G9" sqref="G9"/>
    </sheetView>
  </sheetViews>
  <sheetFormatPr defaultRowHeight="15" x14ac:dyDescent="0.25"/>
  <cols>
    <col min="1" max="1" width="17.140625" customWidth="1"/>
    <col min="2" max="2" width="10.28515625" customWidth="1"/>
    <col min="3" max="5" width="9.5703125" bestFit="1" customWidth="1"/>
    <col min="10" max="10" width="10.28515625" bestFit="1" customWidth="1"/>
  </cols>
  <sheetData>
    <row r="1" spans="1:14" ht="23.25" x14ac:dyDescent="0.35">
      <c r="A1" s="1" t="s">
        <v>0</v>
      </c>
    </row>
    <row r="2" spans="1:14" ht="23.25" x14ac:dyDescent="0.35">
      <c r="A2" s="1" t="s">
        <v>36</v>
      </c>
    </row>
    <row r="3" spans="1:14" x14ac:dyDescent="0.25">
      <c r="A3" s="3"/>
    </row>
    <row r="4" spans="1:14" x14ac:dyDescent="0.25">
      <c r="A4" s="3"/>
    </row>
    <row r="5" spans="1:14" ht="21" x14ac:dyDescent="0.35">
      <c r="A5" s="2" t="s">
        <v>5</v>
      </c>
      <c r="C5" t="s">
        <v>6</v>
      </c>
    </row>
    <row r="6" spans="1:14" x14ac:dyDescent="0.25">
      <c r="A6" s="3"/>
    </row>
    <row r="7" spans="1:14" x14ac:dyDescent="0.25">
      <c r="A7" s="3"/>
    </row>
    <row r="8" spans="1:14" x14ac:dyDescent="0.25">
      <c r="A8" s="3"/>
    </row>
    <row r="9" spans="1:14" x14ac:dyDescent="0.25">
      <c r="A9" s="3"/>
    </row>
    <row r="10" spans="1:14" x14ac:dyDescent="0.25">
      <c r="A10" s="3"/>
    </row>
    <row r="11" spans="1:14" ht="33.75" x14ac:dyDescent="0.5">
      <c r="A11" s="12" t="s">
        <v>26</v>
      </c>
      <c r="B11" s="13"/>
      <c r="C11" s="14"/>
      <c r="D11" s="14"/>
      <c r="E11" s="14"/>
    </row>
    <row r="12" spans="1:14" x14ac:dyDescent="0.25">
      <c r="A12" s="3"/>
    </row>
    <row r="13" spans="1:14" s="8" customFormat="1" x14ac:dyDescent="0.25">
      <c r="A13" s="7"/>
    </row>
    <row r="14" spans="1:14" x14ac:dyDescent="0.25">
      <c r="A14" s="3"/>
    </row>
    <row r="15" spans="1:14" ht="21" x14ac:dyDescent="0.35">
      <c r="A15" s="2" t="s">
        <v>4</v>
      </c>
      <c r="C15" t="s">
        <v>25</v>
      </c>
      <c r="N15" t="s">
        <v>7</v>
      </c>
    </row>
    <row r="16" spans="1:14" x14ac:dyDescent="0.25">
      <c r="A16" s="3"/>
    </row>
    <row r="17" spans="1:25" ht="34.5" thickBot="1" x14ac:dyDescent="0.55000000000000004">
      <c r="A17" s="24" t="s">
        <v>57</v>
      </c>
      <c r="B17" s="25"/>
      <c r="C17" s="26"/>
      <c r="D17" s="26"/>
      <c r="E17" s="26"/>
      <c r="N17" t="s">
        <v>8</v>
      </c>
      <c r="W17" t="s">
        <v>35</v>
      </c>
      <c r="X17" t="s">
        <v>37</v>
      </c>
      <c r="Y17" t="s">
        <v>38</v>
      </c>
    </row>
    <row r="18" spans="1:25" x14ac:dyDescent="0.25">
      <c r="A18" s="3"/>
      <c r="N18" s="11" t="s">
        <v>9</v>
      </c>
      <c r="O18" s="11" t="s">
        <v>10</v>
      </c>
      <c r="P18" s="11" t="s">
        <v>11</v>
      </c>
      <c r="Q18" s="11" t="s">
        <v>12</v>
      </c>
      <c r="R18" s="11" t="s">
        <v>13</v>
      </c>
      <c r="W18" s="17">
        <v>594</v>
      </c>
      <c r="X18" s="18">
        <v>683</v>
      </c>
      <c r="Y18" s="19">
        <v>628</v>
      </c>
    </row>
    <row r="19" spans="1:25" x14ac:dyDescent="0.25">
      <c r="A19" t="s">
        <v>1</v>
      </c>
      <c r="J19" t="s">
        <v>35</v>
      </c>
      <c r="K19" t="s">
        <v>37</v>
      </c>
      <c r="L19" t="s">
        <v>39</v>
      </c>
      <c r="N19" s="9" t="s">
        <v>35</v>
      </c>
      <c r="O19" s="9">
        <v>10</v>
      </c>
      <c r="P19" s="9">
        <v>5976</v>
      </c>
      <c r="Q19" s="9">
        <v>597.6</v>
      </c>
      <c r="R19" s="9">
        <v>1091.8222222222221</v>
      </c>
      <c r="W19" s="17">
        <v>605</v>
      </c>
      <c r="X19" s="18">
        <v>635</v>
      </c>
      <c r="Y19" s="19">
        <v>640</v>
      </c>
    </row>
    <row r="20" spans="1:25" x14ac:dyDescent="0.25">
      <c r="A20" s="5" t="s">
        <v>34</v>
      </c>
      <c r="B20" s="5" t="s">
        <v>41</v>
      </c>
      <c r="C20" s="5" t="s">
        <v>42</v>
      </c>
      <c r="D20" s="5" t="s">
        <v>43</v>
      </c>
      <c r="E20" s="5" t="s">
        <v>44</v>
      </c>
      <c r="J20">
        <v>594</v>
      </c>
      <c r="K20">
        <v>683</v>
      </c>
      <c r="L20">
        <v>628</v>
      </c>
      <c r="N20" s="9" t="s">
        <v>37</v>
      </c>
      <c r="O20" s="9">
        <v>10</v>
      </c>
      <c r="P20" s="9">
        <v>6411</v>
      </c>
      <c r="Q20" s="9">
        <v>641.1</v>
      </c>
      <c r="R20" s="9">
        <v>462.98888888888894</v>
      </c>
      <c r="W20" s="17">
        <v>617</v>
      </c>
      <c r="X20" s="18">
        <v>636</v>
      </c>
      <c r="Y20" s="19">
        <v>619</v>
      </c>
    </row>
    <row r="21" spans="1:25" ht="15.75" thickBot="1" x14ac:dyDescent="0.3">
      <c r="A21" s="5" t="s">
        <v>35</v>
      </c>
      <c r="B21" s="4">
        <v>10</v>
      </c>
      <c r="C21" s="4">
        <f>+AVERAGE($J$20:$J$29)</f>
        <v>597.6</v>
      </c>
      <c r="D21" s="20">
        <f>+_xlfn.STDEV.S($J$20:$J$29)</f>
        <v>33.04273327408346</v>
      </c>
      <c r="E21" s="20">
        <f>+D21/SQRT(B21)</f>
        <v>10.449029726353649</v>
      </c>
      <c r="J21">
        <v>605</v>
      </c>
      <c r="K21">
        <v>635</v>
      </c>
      <c r="L21">
        <v>640</v>
      </c>
      <c r="N21" s="10" t="s">
        <v>39</v>
      </c>
      <c r="O21" s="10">
        <v>10</v>
      </c>
      <c r="P21" s="10">
        <v>6257</v>
      </c>
      <c r="Q21" s="10">
        <v>625.70000000000005</v>
      </c>
      <c r="R21" s="10">
        <v>466.23333333333329</v>
      </c>
      <c r="W21" s="17">
        <v>613</v>
      </c>
      <c r="X21" s="18">
        <v>623</v>
      </c>
      <c r="Y21" s="19">
        <v>620</v>
      </c>
    </row>
    <row r="22" spans="1:25" x14ac:dyDescent="0.25">
      <c r="A22" s="5" t="s">
        <v>40</v>
      </c>
      <c r="B22" s="4">
        <v>10</v>
      </c>
      <c r="C22" s="4">
        <f>AVERAGE($K$20:$K$29)</f>
        <v>641.1</v>
      </c>
      <c r="D22" s="20">
        <f>_xlfn.STDEV.S($K$20:$K$29)</f>
        <v>21.517176601238578</v>
      </c>
      <c r="E22" s="20">
        <f>D22/SQRT(B22)</f>
        <v>6.8043286875994529</v>
      </c>
      <c r="J22">
        <v>617</v>
      </c>
      <c r="K22">
        <v>636</v>
      </c>
      <c r="L22">
        <v>619</v>
      </c>
      <c r="W22" s="17">
        <v>580</v>
      </c>
      <c r="X22" s="18">
        <v>630</v>
      </c>
      <c r="Y22" s="19">
        <v>586</v>
      </c>
    </row>
    <row r="23" spans="1:25" x14ac:dyDescent="0.25">
      <c r="A23" s="5" t="s">
        <v>39</v>
      </c>
      <c r="B23" s="4">
        <v>10</v>
      </c>
      <c r="C23" s="4">
        <f>AVERAGE($L$20:$L$29)</f>
        <v>625.70000000000005</v>
      </c>
      <c r="D23" s="20">
        <f>_xlfn.STDEV.S($L$20:$L$29)</f>
        <v>21.59243694753636</v>
      </c>
      <c r="E23" s="20">
        <f>D23/SQRT(B23)</f>
        <v>6.828128098778854</v>
      </c>
      <c r="J23">
        <v>613</v>
      </c>
      <c r="K23">
        <v>623</v>
      </c>
      <c r="L23">
        <v>620</v>
      </c>
      <c r="W23" s="17">
        <v>628</v>
      </c>
      <c r="X23" s="18">
        <v>675</v>
      </c>
      <c r="Y23" s="19">
        <v>665</v>
      </c>
    </row>
    <row r="24" spans="1:25" ht="15.75" thickBot="1" x14ac:dyDescent="0.3">
      <c r="J24">
        <v>580</v>
      </c>
      <c r="K24">
        <v>630</v>
      </c>
      <c r="L24">
        <v>586</v>
      </c>
      <c r="N24" t="s">
        <v>14</v>
      </c>
      <c r="W24" s="17">
        <v>565</v>
      </c>
      <c r="X24" s="18">
        <v>621</v>
      </c>
      <c r="Y24" s="19">
        <v>649</v>
      </c>
    </row>
    <row r="25" spans="1:25" x14ac:dyDescent="0.25">
      <c r="A25" t="s">
        <v>2</v>
      </c>
      <c r="J25">
        <v>628</v>
      </c>
      <c r="K25">
        <v>675</v>
      </c>
      <c r="L25">
        <v>665</v>
      </c>
      <c r="N25" s="11" t="s">
        <v>15</v>
      </c>
      <c r="O25" s="11" t="s">
        <v>16</v>
      </c>
      <c r="P25" s="11" t="s">
        <v>17</v>
      </c>
      <c r="Q25" s="11" t="s">
        <v>18</v>
      </c>
      <c r="R25" s="11" t="s">
        <v>19</v>
      </c>
      <c r="S25" s="11" t="s">
        <v>20</v>
      </c>
      <c r="T25" s="11" t="s">
        <v>21</v>
      </c>
      <c r="W25" s="17">
        <v>534</v>
      </c>
      <c r="X25" s="18">
        <v>648</v>
      </c>
      <c r="Y25" s="19">
        <v>616</v>
      </c>
    </row>
    <row r="26" spans="1:25" x14ac:dyDescent="0.25">
      <c r="A26" t="s">
        <v>27</v>
      </c>
      <c r="B26" s="4">
        <v>7.22</v>
      </c>
      <c r="J26">
        <v>565</v>
      </c>
      <c r="K26">
        <v>621</v>
      </c>
      <c r="L26">
        <v>649</v>
      </c>
      <c r="N26" s="9" t="s">
        <v>22</v>
      </c>
      <c r="O26" s="9">
        <v>9730.0666666666621</v>
      </c>
      <c r="P26" s="9">
        <v>2</v>
      </c>
      <c r="Q26" s="9">
        <v>4865.033333333331</v>
      </c>
      <c r="R26" s="9">
        <v>7.2215631081838838</v>
      </c>
      <c r="S26" s="9">
        <v>3.0746943616280008E-3</v>
      </c>
      <c r="T26" s="9">
        <v>3.3541308285291991</v>
      </c>
      <c r="W26" s="17">
        <v>590</v>
      </c>
      <c r="X26" s="18">
        <v>625</v>
      </c>
      <c r="Y26" s="19">
        <v>617</v>
      </c>
    </row>
    <row r="27" spans="1:25" x14ac:dyDescent="0.25">
      <c r="J27">
        <v>534</v>
      </c>
      <c r="K27">
        <v>648</v>
      </c>
      <c r="L27">
        <v>616</v>
      </c>
      <c r="N27" s="9" t="s">
        <v>23</v>
      </c>
      <c r="O27" s="9">
        <v>18189.399999999998</v>
      </c>
      <c r="P27" s="9">
        <v>27</v>
      </c>
      <c r="Q27" s="9">
        <v>673.68148148148146</v>
      </c>
      <c r="R27" s="9"/>
      <c r="S27" s="9"/>
      <c r="T27" s="9"/>
      <c r="W27" s="17">
        <v>650</v>
      </c>
      <c r="X27" s="18">
        <v>635</v>
      </c>
      <c r="Y27" s="19">
        <v>617</v>
      </c>
    </row>
    <row r="28" spans="1:25" x14ac:dyDescent="0.25">
      <c r="A28" t="s">
        <v>3</v>
      </c>
      <c r="B28" s="17">
        <v>3.0000000000000001E-3</v>
      </c>
      <c r="J28">
        <v>590</v>
      </c>
      <c r="K28">
        <v>625</v>
      </c>
      <c r="L28">
        <v>617</v>
      </c>
      <c r="N28" s="9"/>
      <c r="O28" s="9"/>
      <c r="P28" s="9"/>
      <c r="Q28" s="9"/>
      <c r="R28" s="9"/>
      <c r="S28" s="9"/>
      <c r="T28" s="9"/>
      <c r="W28">
        <f>+AVERAGE(W18:W27)</f>
        <v>597.6</v>
      </c>
      <c r="X28">
        <f t="shared" ref="X28:Y28" si="0">+AVERAGE(X18:X27)</f>
        <v>641.1</v>
      </c>
      <c r="Y28">
        <f t="shared" si="0"/>
        <v>625.70000000000005</v>
      </c>
    </row>
    <row r="29" spans="1:25" ht="15.75" thickBot="1" x14ac:dyDescent="0.3">
      <c r="J29">
        <v>650</v>
      </c>
      <c r="K29">
        <v>635</v>
      </c>
      <c r="L29">
        <v>617</v>
      </c>
      <c r="N29" s="10" t="s">
        <v>24</v>
      </c>
      <c r="O29" s="10">
        <v>27919.46666666666</v>
      </c>
      <c r="P29" s="10">
        <v>29</v>
      </c>
      <c r="Q29" s="10"/>
      <c r="R29" s="10"/>
      <c r="S29" s="10"/>
      <c r="T29" s="10"/>
      <c r="W29">
        <f>+_xlfn.STDEV.S(W18:W27)</f>
        <v>33.04273327408346</v>
      </c>
      <c r="X29">
        <f t="shared" ref="X29:Y29" si="1">+_xlfn.STDEV.S(X18:X27)</f>
        <v>21.517176601238578</v>
      </c>
      <c r="Y29">
        <f t="shared" si="1"/>
        <v>21.59243694753636</v>
      </c>
    </row>
    <row r="30" spans="1:25" x14ac:dyDescent="0.25">
      <c r="A30" s="3" t="s">
        <v>45</v>
      </c>
      <c r="B30" s="21" t="s">
        <v>46</v>
      </c>
      <c r="C30" t="s">
        <v>47</v>
      </c>
      <c r="W30">
        <f>+W29/SQRT(10)</f>
        <v>10.449029726353649</v>
      </c>
      <c r="X30">
        <f t="shared" ref="X30:Y30" si="2">+X29/SQRT(10)</f>
        <v>6.8043286875994529</v>
      </c>
      <c r="Y30">
        <f t="shared" si="2"/>
        <v>6.828128098778854</v>
      </c>
    </row>
    <row r="31" spans="1:25" x14ac:dyDescent="0.25">
      <c r="A31" s="3"/>
    </row>
    <row r="33" spans="1:20" s="15" customFormat="1" x14ac:dyDescent="0.25"/>
    <row r="34" spans="1:20" x14ac:dyDescent="0.25">
      <c r="A34" s="3"/>
    </row>
    <row r="35" spans="1:20" ht="21" x14ac:dyDescent="0.35">
      <c r="A35" s="2" t="s">
        <v>28</v>
      </c>
      <c r="C35" t="s">
        <v>25</v>
      </c>
    </row>
    <row r="36" spans="1:20" x14ac:dyDescent="0.25">
      <c r="A36" s="27"/>
      <c r="B36" s="26"/>
      <c r="C36" s="26"/>
      <c r="D36" s="26"/>
      <c r="E36" s="26"/>
      <c r="N36" t="s">
        <v>7</v>
      </c>
    </row>
    <row r="37" spans="1:20" ht="33.75" x14ac:dyDescent="0.5">
      <c r="A37" s="28" t="s">
        <v>58</v>
      </c>
      <c r="B37" s="25"/>
      <c r="C37" s="26"/>
      <c r="D37" s="26"/>
      <c r="E37" s="26"/>
    </row>
    <row r="38" spans="1:20" ht="15.75" thickBot="1" x14ac:dyDescent="0.3">
      <c r="A38" s="3"/>
      <c r="J38" t="s">
        <v>35</v>
      </c>
      <c r="K38" t="s">
        <v>37</v>
      </c>
      <c r="L38" t="s">
        <v>38</v>
      </c>
      <c r="N38" t="s">
        <v>8</v>
      </c>
    </row>
    <row r="39" spans="1:20" x14ac:dyDescent="0.25">
      <c r="A39" s="3"/>
      <c r="J39">
        <v>615</v>
      </c>
      <c r="K39">
        <v>622</v>
      </c>
      <c r="L39">
        <v>643</v>
      </c>
      <c r="N39" s="11" t="s">
        <v>9</v>
      </c>
      <c r="O39" s="11" t="s">
        <v>10</v>
      </c>
      <c r="P39" s="11" t="s">
        <v>11</v>
      </c>
      <c r="Q39" s="11" t="s">
        <v>12</v>
      </c>
      <c r="R39" s="11" t="s">
        <v>13</v>
      </c>
    </row>
    <row r="40" spans="1:20" x14ac:dyDescent="0.25">
      <c r="A40" t="s">
        <v>1</v>
      </c>
      <c r="J40">
        <v>605</v>
      </c>
      <c r="K40">
        <v>689</v>
      </c>
      <c r="L40">
        <v>595</v>
      </c>
      <c r="N40" s="9" t="s">
        <v>35</v>
      </c>
      <c r="O40" s="9">
        <v>10</v>
      </c>
      <c r="P40" s="9">
        <v>6126</v>
      </c>
      <c r="Q40" s="9">
        <v>612.6</v>
      </c>
      <c r="R40" s="9">
        <v>710.93333333333351</v>
      </c>
    </row>
    <row r="41" spans="1:20" x14ac:dyDescent="0.25">
      <c r="A41" s="5" t="s">
        <v>34</v>
      </c>
      <c r="B41" s="5" t="s">
        <v>41</v>
      </c>
      <c r="C41" s="5" t="s">
        <v>42</v>
      </c>
      <c r="D41" s="5" t="s">
        <v>43</v>
      </c>
      <c r="E41" s="5" t="s">
        <v>44</v>
      </c>
      <c r="J41">
        <v>636</v>
      </c>
      <c r="K41">
        <v>627</v>
      </c>
      <c r="L41">
        <v>587</v>
      </c>
      <c r="N41" s="9" t="s">
        <v>37</v>
      </c>
      <c r="O41" s="9">
        <v>10</v>
      </c>
      <c r="P41" s="9">
        <v>6384</v>
      </c>
      <c r="Q41" s="9">
        <v>638.4</v>
      </c>
      <c r="R41" s="9">
        <v>450.04444444444442</v>
      </c>
    </row>
    <row r="42" spans="1:20" ht="15.75" thickBot="1" x14ac:dyDescent="0.3">
      <c r="A42" s="5" t="s">
        <v>35</v>
      </c>
      <c r="B42" s="4">
        <v>10</v>
      </c>
      <c r="C42" s="4">
        <f>AVERAGE($J$39:$J$48)</f>
        <v>612.6</v>
      </c>
      <c r="D42" s="20">
        <f>_xlfn.STDEV.S($J$39:$J$48)</f>
        <v>26.663333124973956</v>
      </c>
      <c r="E42" s="20">
        <f>D42/SQRT(10)</f>
        <v>8.4316862686732676</v>
      </c>
      <c r="J42">
        <v>669</v>
      </c>
      <c r="K42">
        <v>628</v>
      </c>
      <c r="L42">
        <v>603</v>
      </c>
      <c r="N42" s="10" t="s">
        <v>38</v>
      </c>
      <c r="O42" s="10">
        <v>10</v>
      </c>
      <c r="P42" s="10">
        <v>6117</v>
      </c>
      <c r="Q42" s="10">
        <v>611.70000000000005</v>
      </c>
      <c r="R42" s="10">
        <v>326.01111111111118</v>
      </c>
    </row>
    <row r="43" spans="1:20" x14ac:dyDescent="0.25">
      <c r="A43" s="5" t="s">
        <v>40</v>
      </c>
      <c r="B43" s="4">
        <v>10</v>
      </c>
      <c r="C43" s="4">
        <f>AVERAGE($K$39:$K$48)</f>
        <v>638.4</v>
      </c>
      <c r="D43" s="20">
        <f>_xlfn.STDEV.S($K$39:$K$48)</f>
        <v>21.214250975333641</v>
      </c>
      <c r="E43" s="20">
        <f>D43/SQRT(10)</f>
        <v>6.7085351936502819</v>
      </c>
      <c r="J43">
        <v>620</v>
      </c>
      <c r="K43">
        <v>639</v>
      </c>
      <c r="L43">
        <v>611</v>
      </c>
    </row>
    <row r="44" spans="1:20" x14ac:dyDescent="0.25">
      <c r="A44" s="5" t="s">
        <v>39</v>
      </c>
      <c r="B44" s="4">
        <v>10</v>
      </c>
      <c r="C44" s="4">
        <f>AVERAGE($L$39:$L$48)</f>
        <v>611.70000000000005</v>
      </c>
      <c r="D44" s="20">
        <f>_xlfn.STDEV.S($L$39:$L$48)</f>
        <v>18.055777776410274</v>
      </c>
      <c r="E44" s="20">
        <f>D44/SQRT(10)</f>
        <v>5.70973826993069</v>
      </c>
      <c r="J44">
        <v>581</v>
      </c>
      <c r="K44">
        <v>656</v>
      </c>
      <c r="L44">
        <v>628</v>
      </c>
    </row>
    <row r="45" spans="1:20" ht="15.75" thickBot="1" x14ac:dyDescent="0.3">
      <c r="J45">
        <v>603</v>
      </c>
      <c r="K45">
        <v>621</v>
      </c>
      <c r="L45">
        <v>628</v>
      </c>
      <c r="N45" t="s">
        <v>14</v>
      </c>
    </row>
    <row r="46" spans="1:20" x14ac:dyDescent="0.25">
      <c r="A46" t="s">
        <v>2</v>
      </c>
      <c r="J46">
        <v>618</v>
      </c>
      <c r="K46">
        <v>624</v>
      </c>
      <c r="L46">
        <v>591</v>
      </c>
      <c r="N46" s="11" t="s">
        <v>15</v>
      </c>
      <c r="O46" s="11" t="s">
        <v>16</v>
      </c>
      <c r="P46" s="11" t="s">
        <v>17</v>
      </c>
      <c r="Q46" s="11" t="s">
        <v>18</v>
      </c>
      <c r="R46" s="11" t="s">
        <v>19</v>
      </c>
      <c r="S46" s="11" t="s">
        <v>20</v>
      </c>
      <c r="T46" s="11" t="s">
        <v>21</v>
      </c>
    </row>
    <row r="47" spans="1:20" x14ac:dyDescent="0.25">
      <c r="A47" t="s">
        <v>27</v>
      </c>
      <c r="B47" s="4">
        <v>4.6399999999999997</v>
      </c>
      <c r="J47">
        <v>603</v>
      </c>
      <c r="K47">
        <v>648</v>
      </c>
      <c r="L47">
        <v>615</v>
      </c>
      <c r="N47" s="9" t="s">
        <v>22</v>
      </c>
      <c r="O47" s="9">
        <v>4597.7999999999993</v>
      </c>
      <c r="P47" s="9">
        <v>2</v>
      </c>
      <c r="Q47" s="9">
        <v>2298.8999999999996</v>
      </c>
      <c r="R47" s="9">
        <v>4.6380306211658144</v>
      </c>
      <c r="S47" s="9">
        <v>1.8558339254192154E-2</v>
      </c>
      <c r="T47" s="9">
        <v>3.3541308285291991</v>
      </c>
    </row>
    <row r="48" spans="1:20" x14ac:dyDescent="0.25">
      <c r="J48">
        <v>576</v>
      </c>
      <c r="K48">
        <v>630</v>
      </c>
      <c r="L48">
        <v>616</v>
      </c>
      <c r="N48" s="9" t="s">
        <v>23</v>
      </c>
      <c r="O48" s="9">
        <v>13382.900000000001</v>
      </c>
      <c r="P48" s="9">
        <v>27</v>
      </c>
      <c r="Q48" s="9">
        <v>495.66296296296304</v>
      </c>
      <c r="R48" s="9"/>
      <c r="S48" s="9"/>
      <c r="T48" s="9"/>
    </row>
    <row r="49" spans="1:20" x14ac:dyDescent="0.25">
      <c r="A49" t="s">
        <v>3</v>
      </c>
      <c r="B49" s="17">
        <v>1.9E-2</v>
      </c>
      <c r="N49" s="9"/>
      <c r="O49" s="9"/>
      <c r="P49" s="9"/>
      <c r="Q49" s="9"/>
      <c r="R49" s="9"/>
      <c r="S49" s="9"/>
      <c r="T49" s="9"/>
    </row>
    <row r="50" spans="1:20" ht="15.75" thickBot="1" x14ac:dyDescent="0.3">
      <c r="N50" s="10" t="s">
        <v>24</v>
      </c>
      <c r="O50" s="10">
        <v>17980.7</v>
      </c>
      <c r="P50" s="10">
        <v>29</v>
      </c>
      <c r="Q50" s="10"/>
      <c r="R50" s="10"/>
      <c r="S50" s="10"/>
      <c r="T50" s="10"/>
    </row>
    <row r="51" spans="1:20" x14ac:dyDescent="0.25">
      <c r="A51" s="3" t="s">
        <v>45</v>
      </c>
      <c r="B51" s="21" t="s">
        <v>46</v>
      </c>
      <c r="C51" t="s">
        <v>47</v>
      </c>
    </row>
    <row r="52" spans="1:20" x14ac:dyDescent="0.25">
      <c r="A52" s="3"/>
    </row>
    <row r="53" spans="1:20" ht="21" x14ac:dyDescent="0.35">
      <c r="A53" s="2" t="s">
        <v>29</v>
      </c>
    </row>
    <row r="54" spans="1:20" x14ac:dyDescent="0.25">
      <c r="A54" s="27"/>
      <c r="B54" s="26"/>
      <c r="C54" s="26"/>
      <c r="D54" s="26"/>
      <c r="E54" s="26"/>
      <c r="F54" s="26"/>
      <c r="G54" s="26"/>
    </row>
    <row r="55" spans="1:20" ht="33.75" x14ac:dyDescent="0.5">
      <c r="A55" s="28" t="s">
        <v>59</v>
      </c>
      <c r="B55" s="25"/>
      <c r="C55" s="26"/>
      <c r="D55" s="26"/>
      <c r="E55" s="26"/>
      <c r="F55" s="26"/>
      <c r="G55" s="26"/>
    </row>
    <row r="56" spans="1:20" x14ac:dyDescent="0.25">
      <c r="A56" s="3"/>
    </row>
    <row r="57" spans="1:20" x14ac:dyDescent="0.25">
      <c r="A57" s="3"/>
    </row>
    <row r="58" spans="1:20" x14ac:dyDescent="0.25">
      <c r="A58" s="3"/>
    </row>
    <row r="59" spans="1:20" x14ac:dyDescent="0.25">
      <c r="A59" s="3"/>
    </row>
    <row r="60" spans="1:20" x14ac:dyDescent="0.25">
      <c r="A60" s="3"/>
    </row>
    <row r="61" spans="1:20" x14ac:dyDescent="0.25">
      <c r="A61" s="3"/>
    </row>
    <row r="62" spans="1:20" x14ac:dyDescent="0.25">
      <c r="A62" s="3"/>
    </row>
    <row r="63" spans="1:20" x14ac:dyDescent="0.25">
      <c r="A63" s="3"/>
    </row>
    <row r="64" spans="1:20" x14ac:dyDescent="0.25">
      <c r="A64" s="3"/>
    </row>
    <row r="65" spans="1:5" x14ac:dyDescent="0.25">
      <c r="A65" s="3"/>
    </row>
    <row r="66" spans="1:5" ht="21" x14ac:dyDescent="0.35">
      <c r="A66" s="2" t="s">
        <v>30</v>
      </c>
    </row>
    <row r="67" spans="1:5" x14ac:dyDescent="0.25">
      <c r="A67" s="27"/>
      <c r="B67" s="26"/>
      <c r="C67" s="26"/>
      <c r="D67" s="26"/>
      <c r="E67" s="26"/>
    </row>
    <row r="68" spans="1:5" ht="33.75" x14ac:dyDescent="0.5">
      <c r="A68" s="29" t="s">
        <v>60</v>
      </c>
      <c r="B68" s="25"/>
      <c r="C68" s="26"/>
      <c r="D68" s="26"/>
      <c r="E68" s="26"/>
    </row>
    <row r="69" spans="1:5" x14ac:dyDescent="0.25">
      <c r="A69" s="27"/>
      <c r="B69" s="26"/>
      <c r="C69" s="26"/>
      <c r="D69" s="26"/>
      <c r="E69" s="26"/>
    </row>
    <row r="70" spans="1:5" x14ac:dyDescent="0.25">
      <c r="A70" s="3"/>
    </row>
    <row r="71" spans="1:5" x14ac:dyDescent="0.25">
      <c r="A71" s="3"/>
    </row>
    <row r="72" spans="1:5" x14ac:dyDescent="0.25">
      <c r="A72" s="3"/>
    </row>
    <row r="73" spans="1:5" x14ac:dyDescent="0.25">
      <c r="A73" s="3"/>
    </row>
    <row r="74" spans="1:5" x14ac:dyDescent="0.25">
      <c r="A74" s="3"/>
    </row>
    <row r="75" spans="1:5" x14ac:dyDescent="0.25">
      <c r="A75" s="3"/>
    </row>
    <row r="78" spans="1:5" ht="21" x14ac:dyDescent="0.35">
      <c r="A78" s="2" t="s">
        <v>31</v>
      </c>
    </row>
    <row r="79" spans="1:5" x14ac:dyDescent="0.25">
      <c r="A79" s="16"/>
      <c r="B79" s="14"/>
      <c r="C79" s="14"/>
    </row>
    <row r="80" spans="1:5" ht="33.75" x14ac:dyDescent="0.5">
      <c r="A80" s="12" t="s">
        <v>61</v>
      </c>
      <c r="B80" s="13"/>
      <c r="C80" s="14"/>
      <c r="D80" s="14"/>
      <c r="E80" s="14"/>
    </row>
    <row r="81" spans="1:22" x14ac:dyDescent="0.25">
      <c r="L81" t="s">
        <v>48</v>
      </c>
      <c r="M81" t="s">
        <v>49</v>
      </c>
      <c r="N81" t="s">
        <v>50</v>
      </c>
      <c r="P81" t="s">
        <v>7</v>
      </c>
    </row>
    <row r="82" spans="1:22" x14ac:dyDescent="0.25">
      <c r="L82">
        <v>47.86</v>
      </c>
      <c r="M82">
        <v>38.409999999999997</v>
      </c>
      <c r="N82">
        <v>35.19</v>
      </c>
    </row>
    <row r="83" spans="1:22" ht="15.75" thickBot="1" x14ac:dyDescent="0.3">
      <c r="A83" t="s">
        <v>1</v>
      </c>
      <c r="L83">
        <v>46.3</v>
      </c>
      <c r="M83">
        <v>38.78</v>
      </c>
      <c r="N83">
        <v>36.840000000000003</v>
      </c>
      <c r="P83" t="s">
        <v>8</v>
      </c>
    </row>
    <row r="84" spans="1:22" x14ac:dyDescent="0.25">
      <c r="A84" s="5" t="s">
        <v>34</v>
      </c>
      <c r="B84" s="5" t="s">
        <v>41</v>
      </c>
      <c r="C84" s="5" t="s">
        <v>42</v>
      </c>
      <c r="D84" s="5" t="s">
        <v>43</v>
      </c>
      <c r="E84" s="5" t="s">
        <v>44</v>
      </c>
      <c r="L84">
        <v>49.05</v>
      </c>
      <c r="M84">
        <v>40.880000000000003</v>
      </c>
      <c r="N84">
        <v>36.450000000000003</v>
      </c>
      <c r="P84" s="11" t="s">
        <v>9</v>
      </c>
      <c r="Q84" s="11" t="s">
        <v>10</v>
      </c>
      <c r="R84" s="11" t="s">
        <v>11</v>
      </c>
      <c r="S84" s="11" t="s">
        <v>12</v>
      </c>
      <c r="T84" s="11" t="s">
        <v>13</v>
      </c>
    </row>
    <row r="85" spans="1:22" x14ac:dyDescent="0.25">
      <c r="A85" s="5" t="s">
        <v>51</v>
      </c>
      <c r="B85" s="4">
        <f>COUNT($L$82:$L$97)</f>
        <v>16</v>
      </c>
      <c r="C85" s="6">
        <f>AVERAGE($L$82:$L$97)</f>
        <v>47.683750000000003</v>
      </c>
      <c r="D85" s="6">
        <f>_xlfn.STDEV.S($L$82:$L$97)</f>
        <v>1.1922408872930559</v>
      </c>
      <c r="E85" s="20">
        <f>D85/SQRT(B85)</f>
        <v>0.29806022182326397</v>
      </c>
      <c r="L85">
        <v>46.68</v>
      </c>
      <c r="M85">
        <v>41.74</v>
      </c>
      <c r="N85">
        <v>36.049999999999997</v>
      </c>
      <c r="P85" s="9" t="s">
        <v>48</v>
      </c>
      <c r="Q85" s="9">
        <v>16</v>
      </c>
      <c r="R85" s="9">
        <v>762.94</v>
      </c>
      <c r="S85" s="9">
        <v>47.683750000000003</v>
      </c>
      <c r="T85" s="9">
        <v>1.4214383333333331</v>
      </c>
    </row>
    <row r="86" spans="1:22" x14ac:dyDescent="0.25">
      <c r="A86" s="5" t="s">
        <v>52</v>
      </c>
      <c r="B86" s="4">
        <f>COUNT($M$82:$M$104)</f>
        <v>23</v>
      </c>
      <c r="C86" s="6">
        <f>AVERAGE($M$82:$M$104)</f>
        <v>40.034782608695643</v>
      </c>
      <c r="D86" s="6">
        <f>_xlfn.STDEV.S($M$82:$M$104)</f>
        <v>1.8419428220451886</v>
      </c>
      <c r="E86" s="20">
        <f>D86/SQRT(B86)</f>
        <v>0.38407162826538727</v>
      </c>
      <c r="L86">
        <v>48.19</v>
      </c>
      <c r="M86">
        <v>39.39</v>
      </c>
      <c r="N86">
        <v>36.51</v>
      </c>
      <c r="P86" s="9" t="s">
        <v>49</v>
      </c>
      <c r="Q86" s="9">
        <v>23</v>
      </c>
      <c r="R86" s="9">
        <v>920.79999999999984</v>
      </c>
      <c r="S86" s="9">
        <v>40.034782608695643</v>
      </c>
      <c r="T86" s="9">
        <v>3.3927533596837933</v>
      </c>
    </row>
    <row r="87" spans="1:22" ht="15.75" thickBot="1" x14ac:dyDescent="0.3">
      <c r="A87" s="5" t="s">
        <v>53</v>
      </c>
      <c r="B87" s="4">
        <f>COUNT($N$82:$N$96)</f>
        <v>15</v>
      </c>
      <c r="C87" s="6">
        <f>AVERAGE($N$82:$N$96)</f>
        <v>36.14</v>
      </c>
      <c r="D87" s="6">
        <f>_xlfn.STDEV.S($N$82:$N$96)</f>
        <v>0.77171423282382046</v>
      </c>
      <c r="E87" s="20">
        <f>D87/SQRT(B87)</f>
        <v>0.19925575811719265</v>
      </c>
      <c r="L87">
        <v>47.94</v>
      </c>
      <c r="M87">
        <v>41.94</v>
      </c>
      <c r="N87">
        <v>34.659999999999997</v>
      </c>
      <c r="P87" s="10" t="s">
        <v>50</v>
      </c>
      <c r="Q87" s="10">
        <v>15</v>
      </c>
      <c r="R87" s="10">
        <v>542.1</v>
      </c>
      <c r="S87" s="10">
        <v>36.14</v>
      </c>
      <c r="T87" s="10">
        <v>0.59554285714285782</v>
      </c>
    </row>
    <row r="88" spans="1:22" x14ac:dyDescent="0.25">
      <c r="L88">
        <v>47.67</v>
      </c>
      <c r="M88">
        <v>39.520000000000003</v>
      </c>
      <c r="N88">
        <v>34.67</v>
      </c>
    </row>
    <row r="89" spans="1:22" x14ac:dyDescent="0.25">
      <c r="A89" t="s">
        <v>2</v>
      </c>
      <c r="L89">
        <v>46.44</v>
      </c>
      <c r="M89">
        <v>36.35</v>
      </c>
      <c r="N89">
        <v>36.520000000000003</v>
      </c>
    </row>
    <row r="90" spans="1:22" ht="15.75" thickBot="1" x14ac:dyDescent="0.3">
      <c r="A90" t="s">
        <v>27</v>
      </c>
      <c r="B90" s="4">
        <v>265.97000000000003</v>
      </c>
      <c r="L90">
        <v>47.26</v>
      </c>
      <c r="M90">
        <v>41.96</v>
      </c>
      <c r="N90">
        <v>37.049999999999997</v>
      </c>
      <c r="P90" t="s">
        <v>14</v>
      </c>
    </row>
    <row r="91" spans="1:22" x14ac:dyDescent="0.25">
      <c r="L91">
        <v>47.38</v>
      </c>
      <c r="M91">
        <v>42.82</v>
      </c>
      <c r="N91">
        <v>36.94</v>
      </c>
      <c r="P91" s="11" t="s">
        <v>15</v>
      </c>
      <c r="Q91" s="11" t="s">
        <v>16</v>
      </c>
      <c r="R91" s="11" t="s">
        <v>17</v>
      </c>
      <c r="S91" s="11" t="s">
        <v>18</v>
      </c>
      <c r="T91" s="11" t="s">
        <v>19</v>
      </c>
      <c r="U91" s="11" t="s">
        <v>20</v>
      </c>
      <c r="V91" s="11" t="s">
        <v>21</v>
      </c>
    </row>
    <row r="92" spans="1:22" x14ac:dyDescent="0.25">
      <c r="A92" t="s">
        <v>3</v>
      </c>
      <c r="B92" s="22">
        <v>0</v>
      </c>
      <c r="L92">
        <v>50.37</v>
      </c>
      <c r="M92">
        <v>41.46</v>
      </c>
      <c r="N92">
        <v>36.380000000000003</v>
      </c>
      <c r="P92" s="9" t="s">
        <v>22</v>
      </c>
      <c r="Q92" s="9">
        <v>1087.8860214573272</v>
      </c>
      <c r="R92" s="9">
        <v>2</v>
      </c>
      <c r="S92" s="9">
        <v>543.94301072866358</v>
      </c>
      <c r="T92" s="9">
        <v>265.974691562202</v>
      </c>
      <c r="U92" s="9">
        <v>1.0458102409296845E-27</v>
      </c>
      <c r="V92" s="9">
        <v>3.1787992920529744</v>
      </c>
    </row>
    <row r="93" spans="1:22" x14ac:dyDescent="0.25">
      <c r="L93">
        <v>46.12</v>
      </c>
      <c r="M93">
        <v>40.01</v>
      </c>
      <c r="N93">
        <v>36.729999999999997</v>
      </c>
      <c r="P93" s="9" t="s">
        <v>23</v>
      </c>
      <c r="Q93" s="9">
        <v>104.29974891304346</v>
      </c>
      <c r="R93" s="9">
        <v>51</v>
      </c>
      <c r="S93" s="9">
        <v>2.0450931159420285</v>
      </c>
      <c r="T93" s="9"/>
      <c r="U93" s="9"/>
      <c r="V93" s="9"/>
    </row>
    <row r="94" spans="1:22" x14ac:dyDescent="0.25">
      <c r="L94">
        <v>47.37</v>
      </c>
      <c r="M94">
        <v>38.61</v>
      </c>
      <c r="N94">
        <v>35.619999999999997</v>
      </c>
      <c r="P94" s="9"/>
      <c r="Q94" s="9"/>
      <c r="R94" s="9"/>
      <c r="S94" s="9"/>
      <c r="T94" s="9"/>
      <c r="U94" s="9"/>
      <c r="V94" s="9"/>
    </row>
    <row r="95" spans="1:22" ht="15.75" thickBot="1" x14ac:dyDescent="0.3">
      <c r="L95">
        <v>46.46</v>
      </c>
      <c r="M95">
        <v>40.74</v>
      </c>
      <c r="N95">
        <v>36.39</v>
      </c>
      <c r="P95" s="10" t="s">
        <v>24</v>
      </c>
      <c r="Q95" s="10">
        <v>1192.1857703703706</v>
      </c>
      <c r="R95" s="10">
        <v>53</v>
      </c>
      <c r="S95" s="10"/>
      <c r="T95" s="10"/>
      <c r="U95" s="10"/>
      <c r="V95" s="10"/>
    </row>
    <row r="96" spans="1:22" x14ac:dyDescent="0.25">
      <c r="L96">
        <v>48.82</v>
      </c>
      <c r="M96">
        <v>40.28</v>
      </c>
      <c r="N96">
        <v>36.1</v>
      </c>
    </row>
    <row r="97" spans="1:18" ht="21" x14ac:dyDescent="0.35">
      <c r="A97" s="2" t="s">
        <v>33</v>
      </c>
      <c r="L97">
        <v>49.03</v>
      </c>
      <c r="M97">
        <v>39.69</v>
      </c>
    </row>
    <row r="98" spans="1:18" x14ac:dyDescent="0.25">
      <c r="A98" s="16"/>
      <c r="B98" s="14"/>
      <c r="C98" s="14"/>
      <c r="M98">
        <v>39.56</v>
      </c>
    </row>
    <row r="99" spans="1:18" ht="33.75" x14ac:dyDescent="0.5">
      <c r="A99" s="12" t="s">
        <v>32</v>
      </c>
      <c r="B99" s="13"/>
      <c r="C99" s="14"/>
      <c r="D99" s="14"/>
      <c r="E99" s="14"/>
      <c r="M99">
        <v>39.99</v>
      </c>
    </row>
    <row r="100" spans="1:18" x14ac:dyDescent="0.25">
      <c r="M100">
        <v>43.05</v>
      </c>
    </row>
    <row r="101" spans="1:18" x14ac:dyDescent="0.25">
      <c r="M101">
        <v>38.01</v>
      </c>
    </row>
    <row r="102" spans="1:18" x14ac:dyDescent="0.25">
      <c r="A102" t="s">
        <v>1</v>
      </c>
      <c r="M102">
        <v>40.01</v>
      </c>
    </row>
    <row r="103" spans="1:18" x14ac:dyDescent="0.25">
      <c r="A103" s="5" t="s">
        <v>34</v>
      </c>
      <c r="B103" s="5" t="s">
        <v>41</v>
      </c>
      <c r="C103" s="5" t="s">
        <v>42</v>
      </c>
      <c r="D103" s="5" t="s">
        <v>43</v>
      </c>
      <c r="E103" s="5" t="s">
        <v>44</v>
      </c>
      <c r="M103">
        <v>41.65</v>
      </c>
    </row>
    <row r="104" spans="1:18" x14ac:dyDescent="0.25">
      <c r="A104" s="5" t="s">
        <v>54</v>
      </c>
      <c r="B104" s="4">
        <v>4</v>
      </c>
      <c r="C104" s="4">
        <f>AVERAGE($J$107:$J$110)</f>
        <v>2.1500000000000004</v>
      </c>
      <c r="D104" s="6">
        <f>_xlfn.STDEV.S($J$107:$J$110)</f>
        <v>0.31400636936214965</v>
      </c>
      <c r="E104" s="6">
        <f>D104/SQRT(B104)</f>
        <v>0.15700318468107483</v>
      </c>
      <c r="M104">
        <v>35.950000000000003</v>
      </c>
    </row>
    <row r="105" spans="1:18" x14ac:dyDescent="0.25">
      <c r="A105" s="5" t="s">
        <v>55</v>
      </c>
      <c r="B105" s="4">
        <v>4</v>
      </c>
      <c r="C105" s="4">
        <f>AVERAGE($K$107:$K$110)</f>
        <v>2.68</v>
      </c>
      <c r="D105" s="6">
        <f>_xlfn.STDEV.S($K$107:$K$110)</f>
        <v>0.85092106958675406</v>
      </c>
      <c r="E105" s="6">
        <f>D105/SQRT(B105)</f>
        <v>0.42546053479337703</v>
      </c>
    </row>
    <row r="106" spans="1:18" x14ac:dyDescent="0.25">
      <c r="A106" s="5" t="s">
        <v>56</v>
      </c>
      <c r="B106" s="4">
        <v>4</v>
      </c>
      <c r="C106" s="6">
        <f>AVERAGE($L$107:$L$110)</f>
        <v>4.7575000000000003</v>
      </c>
      <c r="D106" s="6">
        <f>_xlfn.STDEV.S($L$107:$L$110)</f>
        <v>0.64329231302728784</v>
      </c>
      <c r="E106" s="6">
        <f>D106/SQRT(B106)</f>
        <v>0.32164615651364392</v>
      </c>
      <c r="J106" t="s">
        <v>54</v>
      </c>
      <c r="K106" t="s">
        <v>55</v>
      </c>
      <c r="L106" t="s">
        <v>56</v>
      </c>
      <c r="N106" t="s">
        <v>7</v>
      </c>
    </row>
    <row r="107" spans="1:18" x14ac:dyDescent="0.25">
      <c r="J107">
        <v>2.58</v>
      </c>
      <c r="K107">
        <v>1.83</v>
      </c>
      <c r="L107">
        <v>4.6100000000000003</v>
      </c>
    </row>
    <row r="108" spans="1:18" ht="15.75" thickBot="1" x14ac:dyDescent="0.3">
      <c r="A108" t="s">
        <v>2</v>
      </c>
      <c r="J108">
        <v>1.83</v>
      </c>
      <c r="K108">
        <v>3.22</v>
      </c>
      <c r="L108">
        <v>5.69</v>
      </c>
      <c r="N108" t="s">
        <v>8</v>
      </c>
    </row>
    <row r="109" spans="1:18" x14ac:dyDescent="0.25">
      <c r="A109" t="s">
        <v>27</v>
      </c>
      <c r="B109" s="4">
        <v>18.43</v>
      </c>
      <c r="J109">
        <v>2.06</v>
      </c>
      <c r="K109">
        <v>2.09</v>
      </c>
      <c r="L109">
        <v>4.22</v>
      </c>
      <c r="N109" s="11" t="s">
        <v>9</v>
      </c>
      <c r="O109" s="11" t="s">
        <v>10</v>
      </c>
      <c r="P109" s="11" t="s">
        <v>11</v>
      </c>
      <c r="Q109" s="11" t="s">
        <v>12</v>
      </c>
      <c r="R109" s="11" t="s">
        <v>13</v>
      </c>
    </row>
    <row r="110" spans="1:18" x14ac:dyDescent="0.25">
      <c r="J110">
        <v>2.13</v>
      </c>
      <c r="K110">
        <v>3.58</v>
      </c>
      <c r="L110">
        <v>4.51</v>
      </c>
      <c r="N110" s="9" t="s">
        <v>54</v>
      </c>
      <c r="O110" s="9">
        <v>4</v>
      </c>
      <c r="P110" s="9">
        <v>8.6000000000000014</v>
      </c>
      <c r="Q110" s="9">
        <v>2.1500000000000004</v>
      </c>
      <c r="R110" s="9">
        <v>9.8599999999998758E-2</v>
      </c>
    </row>
    <row r="111" spans="1:18" x14ac:dyDescent="0.25">
      <c r="A111" t="s">
        <v>3</v>
      </c>
      <c r="B111" s="17">
        <v>1E-3</v>
      </c>
      <c r="N111" s="9" t="s">
        <v>55</v>
      </c>
      <c r="O111" s="9">
        <v>4</v>
      </c>
      <c r="P111" s="9">
        <v>10.72</v>
      </c>
      <c r="Q111" s="9">
        <v>2.68</v>
      </c>
      <c r="R111" s="9">
        <v>0.72406666666666553</v>
      </c>
    </row>
    <row r="112" spans="1:18" ht="15.75" thickBot="1" x14ac:dyDescent="0.3">
      <c r="N112" s="10" t="s">
        <v>56</v>
      </c>
      <c r="O112" s="10">
        <v>4</v>
      </c>
      <c r="P112" s="10">
        <v>19.03</v>
      </c>
      <c r="Q112" s="10">
        <v>4.7575000000000003</v>
      </c>
      <c r="R112" s="10">
        <v>0.41382499999999806</v>
      </c>
    </row>
    <row r="113" spans="1:20" x14ac:dyDescent="0.25">
      <c r="A113" s="3" t="s">
        <v>45</v>
      </c>
      <c r="B113" s="21" t="s">
        <v>46</v>
      </c>
      <c r="C113" t="s">
        <v>47</v>
      </c>
    </row>
    <row r="115" spans="1:20" ht="15.75" thickBot="1" x14ac:dyDescent="0.3">
      <c r="N115" t="s">
        <v>14</v>
      </c>
    </row>
    <row r="116" spans="1:20" x14ac:dyDescent="0.25">
      <c r="N116" s="11" t="s">
        <v>15</v>
      </c>
      <c r="O116" s="11" t="s">
        <v>16</v>
      </c>
      <c r="P116" s="11" t="s">
        <v>17</v>
      </c>
      <c r="Q116" s="11" t="s">
        <v>18</v>
      </c>
      <c r="R116" s="11" t="s">
        <v>19</v>
      </c>
      <c r="S116" s="11" t="s">
        <v>20</v>
      </c>
      <c r="T116" s="11" t="s">
        <v>21</v>
      </c>
    </row>
    <row r="117" spans="1:20" x14ac:dyDescent="0.25">
      <c r="N117" s="9" t="s">
        <v>22</v>
      </c>
      <c r="O117" s="9">
        <v>15.194616666666668</v>
      </c>
      <c r="P117" s="9">
        <v>2</v>
      </c>
      <c r="Q117" s="9">
        <v>7.5973083333333342</v>
      </c>
      <c r="R117" s="9">
        <v>18.432736438444792</v>
      </c>
      <c r="S117" s="23">
        <v>6.5675721540119818E-4</v>
      </c>
      <c r="T117" s="9">
        <v>4.2564947290937507</v>
      </c>
    </row>
    <row r="118" spans="1:20" x14ac:dyDescent="0.25">
      <c r="N118" s="9" t="s">
        <v>23</v>
      </c>
      <c r="O118" s="9">
        <v>3.7094750000000012</v>
      </c>
      <c r="P118" s="9">
        <v>9</v>
      </c>
      <c r="Q118" s="9">
        <v>0.412163888888889</v>
      </c>
      <c r="R118" s="9"/>
      <c r="S118" s="9"/>
      <c r="T118" s="9"/>
    </row>
    <row r="119" spans="1:20" x14ac:dyDescent="0.25">
      <c r="N119" s="9"/>
      <c r="O119" s="9"/>
      <c r="P119" s="9"/>
      <c r="Q119" s="9"/>
      <c r="R119" s="9"/>
      <c r="S119" s="9"/>
      <c r="T119" s="9"/>
    </row>
    <row r="120" spans="1:20" ht="15.75" thickBot="1" x14ac:dyDescent="0.3">
      <c r="N120" s="10" t="s">
        <v>24</v>
      </c>
      <c r="O120" s="10">
        <v>18.90409166666667</v>
      </c>
      <c r="P120" s="10">
        <v>11</v>
      </c>
      <c r="Q120" s="10"/>
      <c r="R120" s="10"/>
      <c r="S120" s="10"/>
      <c r="T120" s="1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2018-04-01T16:34:40Z</dcterms:created>
  <dcterms:modified xsi:type="dcterms:W3CDTF">2018-04-02T03:53:31Z</dcterms:modified>
</cp:coreProperties>
</file>